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920" yWindow="1155" windowWidth="15630" windowHeight="11085"/>
  </bookViews>
  <sheets>
    <sheet name="Quadro economico RIELAB 14.01.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7" l="1"/>
  <c r="C10" i="7" l="1"/>
  <c r="C15" i="7" l="1"/>
  <c r="C33" i="7" l="1"/>
  <c r="C11" i="7"/>
  <c r="C16" i="7" l="1"/>
  <c r="C24" i="7" s="1"/>
  <c r="C27" i="7" s="1"/>
  <c r="C34" i="7"/>
  <c r="C36" i="7" l="1"/>
</calcChain>
</file>

<file path=xl/sharedStrings.xml><?xml version="1.0" encoding="utf-8"?>
<sst xmlns="http://schemas.openxmlformats.org/spreadsheetml/2006/main" count="61" uniqueCount="61">
  <si>
    <t>TOTALE ( A+B+C)</t>
  </si>
  <si>
    <t>A+B+C</t>
  </si>
  <si>
    <t>TOTALE C.  IVA E ONERI CONTRIBUTIVI OBBLIGATORI</t>
  </si>
  <si>
    <t>TOT. C</t>
  </si>
  <si>
    <t>C.3</t>
  </si>
  <si>
    <t>C.2</t>
  </si>
  <si>
    <t>C.1</t>
  </si>
  <si>
    <t>IVA E ONERI CONTRIBUTIVI OBBLIGATORI</t>
  </si>
  <si>
    <t>C</t>
  </si>
  <si>
    <t xml:space="preserve">TOTALE SOMME A DISPOSIZIONE </t>
  </si>
  <si>
    <t>TOT. B</t>
  </si>
  <si>
    <t>art. 113 d. lgs 50/2016. Incentivo funzioni tecniche interne (80% del 2% di A1+A.2)</t>
  </si>
  <si>
    <t>B.4</t>
  </si>
  <si>
    <t>B.1</t>
  </si>
  <si>
    <t>SOMME A DISPOSIZIONE DELL'AMMINISTRAZIONE</t>
  </si>
  <si>
    <t>B</t>
  </si>
  <si>
    <t>TOTALE A. SOMME  A BASE D'APPALTO (A.1+A.2)</t>
  </si>
  <si>
    <t>TOT. A</t>
  </si>
  <si>
    <t>TOTALE LAVORI A.1</t>
  </si>
  <si>
    <t>TOT. A.1</t>
  </si>
  <si>
    <t>A.1.2</t>
  </si>
  <si>
    <t>A.1.1</t>
  </si>
  <si>
    <t>LAVORI</t>
  </si>
  <si>
    <t>A.1</t>
  </si>
  <si>
    <t xml:space="preserve">SOMME A BASE D'APPALTO </t>
  </si>
  <si>
    <t>A</t>
  </si>
  <si>
    <t>A.2</t>
  </si>
  <si>
    <t>TOT. A.2</t>
  </si>
  <si>
    <t>C.5</t>
  </si>
  <si>
    <t>B.5</t>
  </si>
  <si>
    <t>Imprevisti (IVA inclusa)_Lavori A.1</t>
  </si>
  <si>
    <t>B.6</t>
  </si>
  <si>
    <t>Arrotondamento</t>
  </si>
  <si>
    <t>Ministero della Cultura</t>
  </si>
  <si>
    <t>Imprevisti (IVA inclusa)_Forniture e Servizi A.2</t>
  </si>
  <si>
    <t>B.8</t>
  </si>
  <si>
    <t xml:space="preserve">IVA su  lavori (22% su voce A.1) </t>
  </si>
  <si>
    <t xml:space="preserve">IVA sulle forniture e servizi (22% su voce A.2) </t>
  </si>
  <si>
    <t>Iva su cassa professionale (22%  di C.1)</t>
  </si>
  <si>
    <t>B.9</t>
  </si>
  <si>
    <t>B.10</t>
  </si>
  <si>
    <t>Spese di missione del personale interno all'Amministrazione</t>
  </si>
  <si>
    <t>Spese Anac-Gara</t>
  </si>
  <si>
    <t>CSP e CSE</t>
  </si>
  <si>
    <t xml:space="preserve">QUADRO ECONOMICO PRELIMINARE                                                                                                    </t>
  </si>
  <si>
    <t>Assicurazioni</t>
  </si>
  <si>
    <t>B.3</t>
  </si>
  <si>
    <t xml:space="preserve">Oneri di sicurezza A.1.1 (non soggetti a ribasso) </t>
  </si>
  <si>
    <t>TOTALE FORNITURE e SERVIZI (A.2.1)</t>
  </si>
  <si>
    <t>A.2.2</t>
  </si>
  <si>
    <t>Direzione lavori</t>
  </si>
  <si>
    <t>FORNITURE</t>
  </si>
  <si>
    <t>Direzione Regionale Musei Nazionali Calabria</t>
  </si>
  <si>
    <t>Forniture per la valorizzazione</t>
  </si>
  <si>
    <t>Consulenza specialistica archeologica</t>
  </si>
  <si>
    <t>IVA su  spese tecniche (22% di B.4)</t>
  </si>
  <si>
    <t>Cassa professionale (4% di B.4)</t>
  </si>
  <si>
    <t>Lavori OS25- OG2</t>
  </si>
  <si>
    <t>B.2</t>
  </si>
  <si>
    <t xml:space="preserve">Monasterace (RC), Parco archeologico antica Kaulonìa. Attività di ricerca scientifica nell'area archeologica del Parco dell'antica Kaulonìa. Importo dell’intervento € 150.000,00 - Capitolo 2.1.2.020 articolo 2.02.03.06.001/A1 "Progetti finanziati con fondi MIC per Parco Archeologico dell'Antica Kaulonia". 
CUP: F14H25000310001. </t>
  </si>
  <si>
    <t>Museo e Parco archeologico dell'Antica Kaulonia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</si>
</sst>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  <numFmt numFmtId="165" formatCode="#,##0.00\ &quot;€&quot;"/>
  </numFmts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0070C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</font>
    <font>
      <i/>
      <sz val="10"/>
      <color rgb="FF000000"/>
      <name val="Calibri"/>
      <family val="2"/>
    </font>
    <font>
      <b/>
      <i/>
      <sz val="10"/>
      <color rgb="FF000000"/>
      <name val="Calibri"/>
      <family val="2"/>
    </font>
    <font>
      <sz val="1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164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44" fontId="0" fillId="0" borderId="0" xfId="0" applyNumberFormat="1"/>
    <xf numFmtId="164" fontId="0" fillId="0" borderId="0" xfId="0" applyNumberFormat="1"/>
    <xf numFmtId="44" fontId="0" fillId="0" borderId="0" xfId="0" applyNumberFormat="1" applyAlignment="1">
      <alignment horizontal="center"/>
    </xf>
    <xf numFmtId="164" fontId="6" fillId="0" borderId="0" xfId="0" applyNumberFormat="1" applyFont="1" applyAlignment="1">
      <alignment horizontal="center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44" fontId="4" fillId="2" borderId="4" xfId="0" applyNumberFormat="1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164" fontId="9" fillId="5" borderId="1" xfId="0" applyNumberFormat="1" applyFont="1" applyFill="1" applyBorder="1"/>
    <xf numFmtId="164" fontId="3" fillId="2" borderId="1" xfId="0" applyNumberFormat="1" applyFont="1" applyFill="1" applyBorder="1"/>
    <xf numFmtId="0" fontId="8" fillId="2" borderId="0" xfId="0" applyFont="1" applyFill="1" applyAlignment="1">
      <alignment horizontal="center" vertical="center"/>
    </xf>
    <xf numFmtId="0" fontId="0" fillId="0" borderId="0" xfId="0" applyAlignment="1">
      <alignment vertical="top"/>
    </xf>
    <xf numFmtId="44" fontId="0" fillId="0" borderId="0" xfId="0" applyNumberFormat="1" applyAlignment="1">
      <alignment vertical="top"/>
    </xf>
    <xf numFmtId="164" fontId="6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10" fontId="0" fillId="0" borderId="0" xfId="0" applyNumberFormat="1" applyAlignment="1">
      <alignment vertical="top"/>
    </xf>
    <xf numFmtId="10" fontId="1" fillId="0" borderId="0" xfId="0" applyNumberFormat="1" applyFont="1" applyAlignment="1">
      <alignment vertical="top" wrapText="1"/>
    </xf>
    <xf numFmtId="0" fontId="1" fillId="0" borderId="0" xfId="0" applyFont="1" applyAlignment="1">
      <alignment horizontal="left" vertical="top"/>
    </xf>
    <xf numFmtId="44" fontId="1" fillId="0" borderId="0" xfId="0" applyNumberFormat="1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65" fontId="5" fillId="3" borderId="1" xfId="0" applyNumberFormat="1" applyFont="1" applyFill="1" applyBorder="1" applyAlignment="1">
      <alignment horizontal="right" vertical="top" wrapText="1"/>
    </xf>
    <xf numFmtId="0" fontId="5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top"/>
    </xf>
    <xf numFmtId="44" fontId="3" fillId="0" borderId="1" xfId="0" applyNumberFormat="1" applyFont="1" applyBorder="1" applyAlignment="1">
      <alignment vertical="top"/>
    </xf>
    <xf numFmtId="164" fontId="0" fillId="0" borderId="0" xfId="0" applyNumberFormat="1" applyAlignment="1">
      <alignment vertical="top"/>
    </xf>
    <xf numFmtId="0" fontId="7" fillId="4" borderId="1" xfId="0" applyFont="1" applyFill="1" applyBorder="1" applyAlignment="1">
      <alignment horizontal="center" vertical="top"/>
    </xf>
    <xf numFmtId="44" fontId="1" fillId="0" borderId="0" xfId="0" applyNumberFormat="1" applyFont="1" applyAlignment="1">
      <alignment vertical="top"/>
    </xf>
    <xf numFmtId="0" fontId="7" fillId="0" borderId="3" xfId="0" applyFont="1" applyBorder="1" applyAlignment="1">
      <alignment horizontal="left" vertical="top" wrapText="1"/>
    </xf>
    <xf numFmtId="0" fontId="8" fillId="5" borderId="7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left" vertical="top" wrapText="1"/>
    </xf>
    <xf numFmtId="44" fontId="10" fillId="0" borderId="1" xfId="0" applyNumberFormat="1" applyFont="1" applyBorder="1" applyAlignment="1">
      <alignment horizontal="right" vertical="top"/>
    </xf>
    <xf numFmtId="0" fontId="6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top"/>
    </xf>
    <xf numFmtId="44" fontId="11" fillId="0" borderId="0" xfId="0" applyNumberFormat="1" applyFont="1" applyAlignment="1">
      <alignment horizontal="left" vertical="top"/>
    </xf>
    <xf numFmtId="0" fontId="8" fillId="2" borderId="7" xfId="0" applyFont="1" applyFill="1" applyBorder="1" applyAlignment="1">
      <alignment horizontal="left"/>
    </xf>
    <xf numFmtId="0" fontId="8" fillId="5" borderId="3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center" wrapText="1"/>
    </xf>
    <xf numFmtId="165" fontId="15" fillId="0" borderId="1" xfId="0" applyNumberFormat="1" applyFont="1" applyBorder="1" applyAlignment="1">
      <alignment horizontal="right" vertical="center" wrapText="1"/>
    </xf>
    <xf numFmtId="0" fontId="5" fillId="3" borderId="3" xfId="0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Border="1"/>
    <xf numFmtId="44" fontId="16" fillId="0" borderId="0" xfId="0" applyNumberFormat="1" applyFont="1" applyAlignment="1">
      <alignment horizontal="left" vertical="top"/>
    </xf>
    <xf numFmtId="0" fontId="5" fillId="3" borderId="3" xfId="0" applyFont="1" applyFill="1" applyBorder="1" applyAlignment="1">
      <alignment horizontal="left" vertical="top" wrapText="1"/>
    </xf>
    <xf numFmtId="0" fontId="8" fillId="9" borderId="5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/>
    </xf>
    <xf numFmtId="0" fontId="17" fillId="9" borderId="3" xfId="0" applyFont="1" applyFill="1" applyBorder="1" applyAlignment="1">
      <alignment horizontal="left" vertical="center" wrapText="1"/>
    </xf>
    <xf numFmtId="165" fontId="17" fillId="9" borderId="1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left" vertical="center" wrapText="1"/>
    </xf>
    <xf numFmtId="165" fontId="4" fillId="5" borderId="1" xfId="0" applyNumberFormat="1" applyFont="1" applyFill="1" applyBorder="1" applyAlignment="1">
      <alignment horizontal="right" vertical="center" wrapText="1"/>
    </xf>
    <xf numFmtId="0" fontId="13" fillId="5" borderId="3" xfId="0" applyFont="1" applyFill="1" applyBorder="1" applyAlignment="1">
      <alignment horizontal="right" vertical="center" wrapText="1"/>
    </xf>
    <xf numFmtId="164" fontId="13" fillId="5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 wrapText="1"/>
    </xf>
    <xf numFmtId="4" fontId="1" fillId="0" borderId="0" xfId="0" applyNumberFormat="1" applyFont="1" applyAlignment="1">
      <alignment horizontal="left" vertical="center"/>
    </xf>
    <xf numFmtId="44" fontId="1" fillId="0" borderId="0" xfId="0" applyNumberFormat="1" applyFont="1" applyAlignment="1">
      <alignment vertical="center"/>
    </xf>
    <xf numFmtId="4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0" fillId="3" borderId="1" xfId="0" applyFont="1" applyFill="1" applyBorder="1" applyAlignment="1">
      <alignment horizontal="left" vertical="top" wrapText="1"/>
    </xf>
    <xf numFmtId="164" fontId="3" fillId="0" borderId="1" xfId="0" applyNumberFormat="1" applyFont="1" applyBorder="1" applyAlignment="1">
      <alignment vertical="center"/>
    </xf>
    <xf numFmtId="0" fontId="8" fillId="5" borderId="5" xfId="0" applyFont="1" applyFill="1" applyBorder="1" applyAlignment="1">
      <alignment horizontal="center" vertical="center"/>
    </xf>
    <xf numFmtId="164" fontId="9" fillId="5" borderId="5" xfId="0" applyNumberFormat="1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5" fillId="0" borderId="1" xfId="0" applyNumberFormat="1" applyFont="1" applyBorder="1" applyAlignment="1">
      <alignment horizontal="right" vertical="center" wrapText="1"/>
    </xf>
    <xf numFmtId="44" fontId="10" fillId="3" borderId="1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/>
    </xf>
    <xf numFmtId="0" fontId="13" fillId="9" borderId="3" xfId="0" applyFont="1" applyFill="1" applyBorder="1" applyAlignment="1">
      <alignment horizontal="left" vertical="center" wrapText="1"/>
    </xf>
    <xf numFmtId="0" fontId="13" fillId="9" borderId="2" xfId="0" applyFont="1" applyFill="1" applyBorder="1" applyAlignment="1">
      <alignment horizontal="left" vertical="center" wrapText="1"/>
    </xf>
    <xf numFmtId="0" fontId="8" fillId="9" borderId="5" xfId="0" applyFont="1" applyFill="1" applyBorder="1" applyAlignment="1">
      <alignment horizontal="left" vertical="center"/>
    </xf>
    <xf numFmtId="0" fontId="8" fillId="9" borderId="1" xfId="0" applyFont="1" applyFill="1" applyBorder="1" applyAlignment="1">
      <alignment horizontal="left" vertical="center"/>
    </xf>
    <xf numFmtId="0" fontId="18" fillId="8" borderId="3" xfId="0" applyFont="1" applyFill="1" applyBorder="1" applyAlignment="1">
      <alignment horizontal="center" wrapText="1"/>
    </xf>
    <xf numFmtId="0" fontId="18" fillId="8" borderId="6" xfId="0" applyFont="1" applyFill="1" applyBorder="1" applyAlignment="1">
      <alignment horizontal="center" wrapText="1"/>
    </xf>
    <xf numFmtId="0" fontId="18" fillId="8" borderId="2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abSelected="1" zoomScale="130" zoomScaleNormal="130" workbookViewId="0">
      <selection activeCell="F3" sqref="F3"/>
    </sheetView>
  </sheetViews>
  <sheetFormatPr defaultColWidth="8.85546875" defaultRowHeight="15" x14ac:dyDescent="0.25"/>
  <cols>
    <col min="1" max="1" width="7.42578125" style="3" customWidth="1"/>
    <col min="2" max="2" width="58.5703125" style="2" customWidth="1"/>
    <col min="3" max="3" width="26.5703125" style="1" customWidth="1"/>
    <col min="4" max="4" width="32.140625" style="20" customWidth="1"/>
    <col min="5" max="5" width="23.28515625" customWidth="1"/>
    <col min="6" max="6" width="36.140625" style="14" bestFit="1" customWidth="1"/>
    <col min="7" max="7" width="20" style="14" customWidth="1"/>
    <col min="8" max="9" width="14.7109375" bestFit="1" customWidth="1"/>
    <col min="10" max="10" width="36.140625" bestFit="1" customWidth="1"/>
    <col min="11" max="11" width="13.7109375" bestFit="1" customWidth="1"/>
  </cols>
  <sheetData>
    <row r="1" spans="1:11" x14ac:dyDescent="0.25">
      <c r="A1" s="85" t="s">
        <v>33</v>
      </c>
      <c r="B1" s="85"/>
      <c r="C1" s="85"/>
    </row>
    <row r="2" spans="1:11" x14ac:dyDescent="0.25">
      <c r="A2" s="86" t="s">
        <v>52</v>
      </c>
      <c r="B2" s="87"/>
      <c r="C2" s="88"/>
    </row>
    <row r="3" spans="1:11" x14ac:dyDescent="0.25">
      <c r="A3" s="86" t="s">
        <v>60</v>
      </c>
      <c r="B3" s="87"/>
      <c r="C3" s="88"/>
    </row>
    <row r="4" spans="1:11" ht="42.6" customHeight="1" x14ac:dyDescent="0.25">
      <c r="A4" s="91" t="s">
        <v>59</v>
      </c>
      <c r="B4" s="92"/>
      <c r="C4" s="93"/>
    </row>
    <row r="5" spans="1:11" ht="15.75" x14ac:dyDescent="0.25">
      <c r="A5" s="82" t="s">
        <v>44</v>
      </c>
      <c r="B5" s="83"/>
      <c r="C5" s="84"/>
    </row>
    <row r="6" spans="1:11" x14ac:dyDescent="0.25">
      <c r="A6" s="89"/>
      <c r="B6" s="90"/>
      <c r="C6" s="90"/>
    </row>
    <row r="7" spans="1:11" x14ac:dyDescent="0.25">
      <c r="A7" s="50" t="s">
        <v>25</v>
      </c>
      <c r="B7" s="80" t="s">
        <v>24</v>
      </c>
      <c r="C7" s="80"/>
    </row>
    <row r="8" spans="1:11" x14ac:dyDescent="0.25">
      <c r="A8" s="13" t="s">
        <v>23</v>
      </c>
      <c r="B8" s="56" t="s">
        <v>22</v>
      </c>
      <c r="C8" s="12"/>
      <c r="K8" s="7"/>
    </row>
    <row r="9" spans="1:11" s="14" customFormat="1" x14ac:dyDescent="0.25">
      <c r="A9" s="37" t="s">
        <v>21</v>
      </c>
      <c r="B9" s="62" t="s">
        <v>57</v>
      </c>
      <c r="C9" s="27">
        <v>100000</v>
      </c>
      <c r="D9" s="20"/>
      <c r="E9" s="28"/>
      <c r="F9" s="17"/>
      <c r="G9" s="19"/>
      <c r="H9" s="28"/>
      <c r="K9" s="16"/>
    </row>
    <row r="10" spans="1:11" s="14" customFormat="1" x14ac:dyDescent="0.25">
      <c r="A10" s="37" t="s">
        <v>20</v>
      </c>
      <c r="B10" s="62" t="s">
        <v>47</v>
      </c>
      <c r="C10" s="27">
        <f>C9*0.03</f>
        <v>3000</v>
      </c>
      <c r="D10" s="20"/>
      <c r="E10" s="28"/>
      <c r="F10" s="17"/>
      <c r="G10" s="19"/>
      <c r="H10" s="28"/>
      <c r="K10" s="16"/>
    </row>
    <row r="11" spans="1:11" x14ac:dyDescent="0.25">
      <c r="A11" s="40" t="s">
        <v>19</v>
      </c>
      <c r="B11" s="41" t="s">
        <v>18</v>
      </c>
      <c r="C11" s="11">
        <f>C9+C10</f>
        <v>103000</v>
      </c>
      <c r="D11" s="26"/>
      <c r="G11" s="18"/>
      <c r="H11" s="5"/>
    </row>
    <row r="12" spans="1:11" x14ac:dyDescent="0.25">
      <c r="A12" s="13" t="s">
        <v>26</v>
      </c>
      <c r="B12" s="39" t="s">
        <v>51</v>
      </c>
      <c r="C12" s="12"/>
      <c r="D12" s="26"/>
      <c r="G12" s="18"/>
      <c r="H12" s="5"/>
    </row>
    <row r="13" spans="1:11" x14ac:dyDescent="0.25">
      <c r="A13" s="37"/>
      <c r="B13" s="69"/>
      <c r="C13" s="70"/>
      <c r="D13" s="26"/>
      <c r="G13" s="18"/>
      <c r="H13" s="5"/>
    </row>
    <row r="14" spans="1:11" x14ac:dyDescent="0.25">
      <c r="A14" s="73" t="s">
        <v>49</v>
      </c>
      <c r="B14" s="74" t="s">
        <v>53</v>
      </c>
      <c r="C14" s="47">
        <v>5000</v>
      </c>
    </row>
    <row r="15" spans="1:11" x14ac:dyDescent="0.25">
      <c r="A15" s="71" t="s">
        <v>27</v>
      </c>
      <c r="B15" s="32" t="s">
        <v>48</v>
      </c>
      <c r="C15" s="72">
        <f>C13+C14</f>
        <v>5000</v>
      </c>
      <c r="D15" s="26"/>
      <c r="G15" s="18"/>
      <c r="H15" s="5"/>
    </row>
    <row r="16" spans="1:11" x14ac:dyDescent="0.25">
      <c r="A16" s="10" t="s">
        <v>17</v>
      </c>
      <c r="B16" s="33" t="s">
        <v>16</v>
      </c>
      <c r="C16" s="9">
        <f>C11+C15</f>
        <v>108000</v>
      </c>
      <c r="D16" s="21"/>
      <c r="E16" s="4"/>
      <c r="G16" s="18"/>
      <c r="H16" s="5"/>
      <c r="I16" s="5"/>
    </row>
    <row r="17" spans="1:9" x14ac:dyDescent="0.25">
      <c r="A17" s="51" t="s">
        <v>15</v>
      </c>
      <c r="B17" s="81" t="s">
        <v>14</v>
      </c>
      <c r="C17" s="81"/>
      <c r="E17" s="4"/>
      <c r="F17" s="15"/>
      <c r="H17" s="4"/>
      <c r="I17" s="4"/>
    </row>
    <row r="18" spans="1:9" s="14" customFormat="1" x14ac:dyDescent="0.25">
      <c r="A18" s="29" t="s">
        <v>13</v>
      </c>
      <c r="B18" s="31" t="s">
        <v>50</v>
      </c>
      <c r="C18" s="35">
        <v>0</v>
      </c>
      <c r="D18" s="38"/>
      <c r="F18" s="17"/>
      <c r="H18" s="15"/>
      <c r="I18" s="15"/>
    </row>
    <row r="19" spans="1:9" s="14" customFormat="1" x14ac:dyDescent="0.25">
      <c r="A19" s="77" t="s">
        <v>58</v>
      </c>
      <c r="B19" s="31" t="s">
        <v>54</v>
      </c>
      <c r="C19" s="35">
        <v>5000</v>
      </c>
      <c r="D19" s="38"/>
      <c r="F19" s="17"/>
      <c r="H19" s="15"/>
      <c r="I19" s="15"/>
    </row>
    <row r="20" spans="1:9" s="14" customFormat="1" x14ac:dyDescent="0.25">
      <c r="A20" s="29" t="s">
        <v>46</v>
      </c>
      <c r="B20" s="31" t="s">
        <v>43</v>
      </c>
      <c r="C20" s="76">
        <v>4550</v>
      </c>
      <c r="D20" s="38"/>
      <c r="F20" s="17"/>
      <c r="H20" s="15"/>
      <c r="I20" s="15"/>
    </row>
    <row r="21" spans="1:9" s="14" customFormat="1" x14ac:dyDescent="0.25">
      <c r="A21" s="29" t="s">
        <v>12</v>
      </c>
      <c r="B21" s="31" t="s">
        <v>41</v>
      </c>
      <c r="C21" s="35">
        <v>3466.96</v>
      </c>
      <c r="D21" s="38"/>
      <c r="F21" s="17"/>
      <c r="H21" s="15"/>
      <c r="I21" s="15"/>
    </row>
    <row r="22" spans="1:9" s="14" customFormat="1" x14ac:dyDescent="0.25">
      <c r="A22" s="29" t="s">
        <v>29</v>
      </c>
      <c r="B22" s="31" t="s">
        <v>30</v>
      </c>
      <c r="C22" s="35">
        <v>2500</v>
      </c>
      <c r="D22" s="38"/>
      <c r="F22" s="17"/>
      <c r="H22" s="15"/>
      <c r="I22" s="15"/>
    </row>
    <row r="23" spans="1:9" s="14" customFormat="1" x14ac:dyDescent="0.25">
      <c r="A23" s="29" t="s">
        <v>31</v>
      </c>
      <c r="B23" s="34" t="s">
        <v>34</v>
      </c>
      <c r="C23" s="24">
        <v>0</v>
      </c>
      <c r="D23" s="22"/>
      <c r="E23" s="30"/>
      <c r="F23" s="15"/>
      <c r="G23" s="15"/>
    </row>
    <row r="24" spans="1:9" s="68" customFormat="1" ht="25.5" customHeight="1" x14ac:dyDescent="0.25">
      <c r="A24" s="63" t="s">
        <v>35</v>
      </c>
      <c r="B24" s="64" t="s">
        <v>11</v>
      </c>
      <c r="C24" s="46">
        <f>C16*2%</f>
        <v>2160</v>
      </c>
      <c r="D24" s="65"/>
      <c r="E24" s="66"/>
      <c r="F24" s="67"/>
      <c r="G24" s="67"/>
    </row>
    <row r="25" spans="1:9" s="14" customFormat="1" x14ac:dyDescent="0.25">
      <c r="A25" s="29" t="s">
        <v>39</v>
      </c>
      <c r="B25" s="49" t="s">
        <v>42</v>
      </c>
      <c r="C25" s="24">
        <v>0</v>
      </c>
      <c r="D25" s="22"/>
      <c r="E25" s="30"/>
      <c r="F25" s="15"/>
      <c r="G25" s="15"/>
    </row>
    <row r="26" spans="1:9" s="14" customFormat="1" x14ac:dyDescent="0.25">
      <c r="A26" s="29" t="s">
        <v>40</v>
      </c>
      <c r="B26" s="49" t="s">
        <v>45</v>
      </c>
      <c r="C26" s="24">
        <v>0</v>
      </c>
      <c r="D26" s="22"/>
      <c r="E26" s="30"/>
      <c r="F26" s="15"/>
      <c r="G26" s="15"/>
    </row>
    <row r="27" spans="1:9" x14ac:dyDescent="0.25">
      <c r="A27" s="57" t="s">
        <v>10</v>
      </c>
      <c r="B27" s="60" t="s">
        <v>9</v>
      </c>
      <c r="C27" s="61">
        <f>SUM(C18:C26)</f>
        <v>17676.96</v>
      </c>
      <c r="D27" s="26"/>
    </row>
    <row r="28" spans="1:9" x14ac:dyDescent="0.25">
      <c r="A28" s="52" t="s">
        <v>8</v>
      </c>
      <c r="B28" s="78" t="s">
        <v>7</v>
      </c>
      <c r="C28" s="79"/>
    </row>
    <row r="29" spans="1:9" ht="21.75" customHeight="1" x14ac:dyDescent="0.25">
      <c r="A29" s="36" t="s">
        <v>6</v>
      </c>
      <c r="B29" s="25" t="s">
        <v>56</v>
      </c>
      <c r="C29" s="24">
        <v>182</v>
      </c>
      <c r="D29" s="21"/>
      <c r="E29" s="6"/>
      <c r="F29" s="15"/>
    </row>
    <row r="30" spans="1:9" x14ac:dyDescent="0.25">
      <c r="A30" s="36" t="s">
        <v>5</v>
      </c>
      <c r="B30" s="25" t="s">
        <v>38</v>
      </c>
      <c r="C30" s="8">
        <v>40.04</v>
      </c>
      <c r="D30" s="48"/>
      <c r="E30" s="4"/>
      <c r="F30" s="15"/>
    </row>
    <row r="31" spans="1:9" x14ac:dyDescent="0.25">
      <c r="A31" s="36" t="s">
        <v>4</v>
      </c>
      <c r="B31" s="25" t="s">
        <v>55</v>
      </c>
      <c r="C31" s="75">
        <v>1001</v>
      </c>
      <c r="D31" s="21"/>
      <c r="E31" s="4"/>
    </row>
    <row r="32" spans="1:9" x14ac:dyDescent="0.25">
      <c r="A32" s="36"/>
      <c r="B32" s="45" t="s">
        <v>36</v>
      </c>
      <c r="C32" s="8">
        <f>C9*0.22</f>
        <v>22000</v>
      </c>
      <c r="D32" s="21"/>
      <c r="E32" s="4"/>
    </row>
    <row r="33" spans="1:4" x14ac:dyDescent="0.25">
      <c r="A33" s="36" t="s">
        <v>28</v>
      </c>
      <c r="B33" s="45" t="s">
        <v>37</v>
      </c>
      <c r="C33" s="46">
        <f>C15*0.22</f>
        <v>1100</v>
      </c>
      <c r="D33" s="21"/>
    </row>
    <row r="34" spans="1:4" x14ac:dyDescent="0.25">
      <c r="A34" s="57" t="s">
        <v>3</v>
      </c>
      <c r="B34" s="58" t="s">
        <v>2</v>
      </c>
      <c r="C34" s="59">
        <f>SUM(C29:C33)</f>
        <v>24323.040000000001</v>
      </c>
    </row>
    <row r="35" spans="1:4" x14ac:dyDescent="0.25">
      <c r="A35" s="42"/>
      <c r="B35" s="43" t="s">
        <v>32</v>
      </c>
      <c r="C35" s="44"/>
    </row>
    <row r="36" spans="1:4" ht="15.75" x14ac:dyDescent="0.25">
      <c r="A36" s="53" t="s">
        <v>1</v>
      </c>
      <c r="B36" s="54" t="s">
        <v>0</v>
      </c>
      <c r="C36" s="55">
        <f>(C16+C27+C34-C35)</f>
        <v>150000</v>
      </c>
      <c r="D36" s="23"/>
    </row>
    <row r="37" spans="1:4" x14ac:dyDescent="0.25">
      <c r="D37" s="21"/>
    </row>
  </sheetData>
  <mergeCells count="9">
    <mergeCell ref="B28:C28"/>
    <mergeCell ref="B7:C7"/>
    <mergeCell ref="B17:C17"/>
    <mergeCell ref="A5:C5"/>
    <mergeCell ref="A1:C1"/>
    <mergeCell ref="A3:C3"/>
    <mergeCell ref="A2:C2"/>
    <mergeCell ref="A6:C6"/>
    <mergeCell ref="A4:C4"/>
  </mergeCells>
  <phoneticPr fontId="12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Quadro economico RIELAB 14.01.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Giovanna</cp:lastModifiedBy>
  <dcterms:created xsi:type="dcterms:W3CDTF">2021-03-15T15:14:10Z</dcterms:created>
  <dcterms:modified xsi:type="dcterms:W3CDTF">2025-09-08T09:26:21Z</dcterms:modified>
</cp:coreProperties>
</file>